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SAKOND_Finants\SF_2021-2027\TAT_kobarTAT_KUM_INSA\tegevuskava ja eelarve\2023\lõplikud\"/>
    </mc:Choice>
  </mc:AlternateContent>
  <xr:revisionPtr revIDLastSave="0" documentId="13_ncr:1_{69F81CFE-6146-4048-B537-1B17AB891D0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  <c r="F21" i="1"/>
  <c r="G18" i="1"/>
  <c r="M38" i="1" l="1"/>
  <c r="M37" i="1"/>
  <c r="M39" i="1"/>
  <c r="M36" i="1" l="1"/>
  <c r="M35" i="1" s="1"/>
  <c r="M24" i="1"/>
  <c r="M23" i="1"/>
  <c r="M22" i="1"/>
  <c r="M20" i="1"/>
  <c r="M19" i="1"/>
  <c r="M18" i="1"/>
  <c r="M17" i="1"/>
  <c r="M16" i="1"/>
  <c r="M15" i="1"/>
  <c r="M21" i="1" l="1"/>
  <c r="M14" i="1"/>
  <c r="L14" i="1"/>
  <c r="K14" i="1"/>
  <c r="J14" i="1"/>
  <c r="I14" i="1"/>
  <c r="H14" i="1"/>
  <c r="G14" i="1"/>
  <c r="F14" i="1"/>
  <c r="M13" i="1" l="1"/>
  <c r="J13" i="1"/>
  <c r="K13" i="1"/>
  <c r="L13" i="1"/>
  <c r="I13" i="1"/>
  <c r="G13" i="1"/>
  <c r="H13" i="1"/>
  <c r="F13" i="1"/>
  <c r="L39" i="1" l="1"/>
  <c r="L36" i="1"/>
  <c r="K39" i="1"/>
  <c r="K36" i="1"/>
  <c r="J39" i="1"/>
  <c r="J36" i="1"/>
  <c r="I39" i="1"/>
  <c r="I36" i="1"/>
  <c r="H39" i="1"/>
  <c r="H36" i="1"/>
  <c r="G39" i="1"/>
  <c r="G36" i="1"/>
  <c r="J35" i="1" l="1"/>
  <c r="H35" i="1"/>
  <c r="I35" i="1"/>
  <c r="K35" i="1"/>
  <c r="G35" i="1"/>
  <c r="L35" i="1"/>
  <c r="M25" i="1"/>
  <c r="L25" i="1"/>
  <c r="K25" i="1"/>
  <c r="J25" i="1"/>
  <c r="I25" i="1"/>
  <c r="H25" i="1"/>
  <c r="G25" i="1"/>
  <c r="F25" i="1"/>
  <c r="F39" i="1"/>
  <c r="F36" i="1"/>
  <c r="L12" i="1" l="1"/>
  <c r="L26" i="1"/>
  <c r="J12" i="1"/>
  <c r="J26" i="1"/>
  <c r="H12" i="1"/>
  <c r="H26" i="1"/>
  <c r="I12" i="1"/>
  <c r="I26" i="1"/>
  <c r="K12" i="1"/>
  <c r="K26" i="1"/>
  <c r="G12" i="1"/>
  <c r="G26" i="1"/>
  <c r="F12" i="1"/>
  <c r="F26" i="1"/>
  <c r="M12" i="1"/>
  <c r="M26" i="1"/>
  <c r="F35" i="1"/>
  <c r="F27" i="1" l="1"/>
</calcChain>
</file>

<file path=xl/sharedStrings.xml><?xml version="1.0" encoding="utf-8"?>
<sst xmlns="http://schemas.openxmlformats.org/spreadsheetml/2006/main" count="99" uniqueCount="84">
  <si>
    <t>Rea nr</t>
  </si>
  <si>
    <t>1.1</t>
  </si>
  <si>
    <t>2.1</t>
  </si>
  <si>
    <t>2.2</t>
  </si>
  <si>
    <t>5</t>
  </si>
  <si>
    <t>Aasta</t>
  </si>
  <si>
    <t>Finantsallikate jaotus</t>
  </si>
  <si>
    <t>3.1</t>
  </si>
  <si>
    <t>3.2</t>
  </si>
  <si>
    <t>Summa</t>
  </si>
  <si>
    <t>6</t>
  </si>
  <si>
    <t>7</t>
  </si>
  <si>
    <t>Projekti tegevused ja kindlaksmääratud kulukohad</t>
  </si>
  <si>
    <t>1.1.1</t>
  </si>
  <si>
    <t>1.1.2</t>
  </si>
  <si>
    <t>1.2</t>
  </si>
  <si>
    <t xml:space="preserve">ERF tüüpi kulud kokku 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</si>
  <si>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</si>
  <si>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</si>
  <si>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</si>
  <si>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Abikõlblik kulu² (EUR)</t>
  </si>
  <si>
    <t>Abikõlblik kulu</t>
  </si>
  <si>
    <t xml:space="preserve">Eelarve kokku </t>
  </si>
  <si>
    <r>
      <t>Toetatava tegevuse eelarve kulukohtade kaupa</t>
    </r>
    <r>
      <rPr>
        <b/>
        <sz val="10"/>
        <rFont val="Calibri"/>
        <family val="2"/>
        <charset val="186"/>
      </rPr>
      <t>¹</t>
    </r>
  </si>
  <si>
    <t>² Sisaldab partnerite abikõlblikke kulusid (kui projektis on partnerid)</t>
  </si>
  <si>
    <t>³ Lisada, kui projektis on partnerid. Lisada või eemaldada partnereid vastavalt TAT-is sätestatule.</t>
  </si>
  <si>
    <t>Otsesed kulud</t>
  </si>
  <si>
    <t>Otsesed personalikulud</t>
  </si>
  <si>
    <t>Sisutegevuste kulud</t>
  </si>
  <si>
    <t>Tegevuste tulemus</t>
  </si>
  <si>
    <t>Tegevuste väljund</t>
  </si>
  <si>
    <t>Horisontaalne kulu</t>
  </si>
  <si>
    <t>1.</t>
  </si>
  <si>
    <t>1.1.1.1</t>
  </si>
  <si>
    <t>1.1.1.2</t>
  </si>
  <si>
    <t>1.1.2.1</t>
  </si>
  <si>
    <t>1.1.2.2</t>
  </si>
  <si>
    <t>1.1.2.3</t>
  </si>
  <si>
    <t>1.1.1.3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</si>
  <si>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</si>
  <si>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</si>
  <si>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Eelarve kokku (2023-2029)</t>
  </si>
  <si>
    <t>ERF tüüpi kulude osakaal tegevuste kogumaksumusest (%)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</si>
  <si>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</si>
  <si>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</si>
  <si>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</si>
  <si>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</si>
  <si>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</si>
  <si>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</si>
  <si>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</si>
  <si>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</si>
  <si>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abikõlblikkuse periood:  01.01.2023−31.10.2029</t>
  </si>
  <si>
    <t>Elluviija: Integratsiooni Sihtasutus</t>
  </si>
  <si>
    <t>2023-2029</t>
  </si>
  <si>
    <t xml:space="preserve">kinnitatud kultuuriministri käskkirjaga </t>
  </si>
  <si>
    <t>Toetav tegevus 3.4 - Eesti keele õpet toetavad tegevused ning kodanikuõpe</t>
  </si>
  <si>
    <t>1.1.1.4</t>
  </si>
  <si>
    <t>1.1.1.5</t>
  </si>
  <si>
    <t>Keeleõppe omandamisele suunatud keele praktiseerimise keskkonna ja selle toetavate lahenduste arendamine ja pakkumine</t>
  </si>
  <si>
    <t>Vabatahtlikke kaasavate ning keeleõpet toetavate tegevuste arendamine ja pakkumine, sealhulgas keelesõbra programmi laiendamine. Selleks juhendi ja muude toetavate materjalide loomine ning nõustamissüsteemi käivitamine programmis osalevatele üksikisikutele ja organisatsioonidele</t>
  </si>
  <si>
    <t>Haridusprogrammide, sealhulgas lihtsas eesti keeles, loomine kultuuri- ja spordiasutustes</t>
  </si>
  <si>
    <t>Erinevate kultuuri- ja vaba aja tegevuste pakkumine eesti keele õppe toetamiseks ning praktiseerimiseks</t>
  </si>
  <si>
    <t>Täiskasvanute koostöö- ja keelelaagrite käivitamine jm keeleõpet ja eesti keele kasutamist toetavad tegevused</t>
  </si>
  <si>
    <t>Eri keele- ja kultuuritaustaga inimestele riigikaitse- ja kodanikuõppe pakkumine, et tõsta nende teadlikkust Eesti riigist ja Euroopa Liidust</t>
  </si>
  <si>
    <t>Projekti nimi: Toetav tegevus 3.4 - Eesti keele õpet toetavad tegevused ning kodanikuõpe</t>
  </si>
  <si>
    <t>1.1.1.6</t>
  </si>
  <si>
    <t>3</t>
  </si>
  <si>
    <t xml:space="preserve">Keeleõpet toetavad tegevused läbinute eesti keele oskus ja konkurentsivõime ühiskonnas toimetulekuks on paranenud. Kodanikuõppe läbinute usaldus riigiinstitutsioonide vastu on suurenenud. </t>
  </si>
  <si>
    <t>Riigikaitse ja kodanikuhari-duse teemalistes koostöötegevustes on osalenud 1000 inimest</t>
  </si>
  <si>
    <t>Keeleõppe omandamisele suunatud keele praktiseerimise keskkonna ja selle toetavad lahendused on arendatud ja pakutud</t>
  </si>
  <si>
    <t>Vabatahtlikke kaasamist ning keeleõpet toetavate tegevuste materjalid on loodud ning nõustamis-süsteem käivitatud.</t>
  </si>
  <si>
    <t>Haridusprogrammis kultuuri- ja spordiasutustes on loodud.</t>
  </si>
  <si>
    <t>Kultuuri- ja vaba aja tegevused eesti keele õppe toetamiseks ja praktiseerimiseks.</t>
  </si>
  <si>
    <t>Keeleõpet ja eesti keele kasutamist toetavad tegevused</t>
  </si>
  <si>
    <t>Personali lähetus-, koolitus- ja tervisekontrolli kulud</t>
  </si>
  <si>
    <t>Ekspertide töötasu</t>
  </si>
  <si>
    <t>Elluviija töötajate töötasu (TAT juhtimiskulu)</t>
  </si>
  <si>
    <t>Tegevuse nr TAT-is</t>
  </si>
  <si>
    <t>3.4.4.1</t>
  </si>
  <si>
    <t>3.4.4.2</t>
  </si>
  <si>
    <t>3.4.4.3</t>
  </si>
  <si>
    <t>3.4.4.4</t>
  </si>
  <si>
    <t>3.4.4.5</t>
  </si>
  <si>
    <t>3.4.4.6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</si>
</sst>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8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b/>
      <sz val="10"/>
      <name val="Arial"/>
      <family val="2"/>
    </font>
    <font>
      <sz val="9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lightDown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 indent="1" shrinkToFit="1"/>
    </xf>
    <xf numFmtId="0" fontId="4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 wrapText="1"/>
    </xf>
    <xf numFmtId="0" fontId="4" fillId="0" borderId="0" xfId="3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0" fontId="4" fillId="0" borderId="2" xfId="3" applyNumberFormat="1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4" fillId="3" borderId="10" xfId="0" applyNumberFormat="1" applyFont="1" applyFill="1" applyBorder="1" applyAlignment="1">
      <alignment horizontal="right" vertical="center"/>
    </xf>
    <xf numFmtId="3" fontId="3" fillId="3" borderId="0" xfId="0" applyNumberFormat="1" applyFont="1" applyFill="1"/>
    <xf numFmtId="0" fontId="3" fillId="3" borderId="0" xfId="0" applyFont="1" applyFill="1"/>
    <xf numFmtId="0" fontId="3" fillId="3" borderId="8" xfId="0" applyFont="1" applyFill="1" applyBorder="1"/>
    <xf numFmtId="3" fontId="3" fillId="3" borderId="10" xfId="0" applyNumberFormat="1" applyFont="1" applyFill="1" applyBorder="1"/>
    <xf numFmtId="3" fontId="3" fillId="3" borderId="11" xfId="0" applyNumberFormat="1" applyFont="1" applyFill="1" applyBorder="1"/>
    <xf numFmtId="3" fontId="3" fillId="3" borderId="12" xfId="0" applyNumberFormat="1" applyFont="1" applyFill="1" applyBorder="1"/>
    <xf numFmtId="0" fontId="3" fillId="3" borderId="12" xfId="0" applyFont="1" applyFill="1" applyBorder="1"/>
    <xf numFmtId="0" fontId="3" fillId="3" borderId="7" xfId="0" applyFont="1" applyFill="1" applyBorder="1"/>
    <xf numFmtId="4" fontId="4" fillId="0" borderId="2" xfId="0" applyNumberFormat="1" applyFont="1" applyBorder="1"/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right" vertical="center"/>
    </xf>
    <xf numFmtId="4" fontId="4" fillId="0" borderId="1" xfId="0" applyNumberFormat="1" applyFont="1" applyBorder="1"/>
    <xf numFmtId="2" fontId="0" fillId="0" borderId="0" xfId="0" applyNumberFormat="1"/>
    <xf numFmtId="4" fontId="4" fillId="0" borderId="2" xfId="0" applyNumberFormat="1" applyFont="1" applyBorder="1" applyAlignment="1">
      <alignment horizontal="right"/>
    </xf>
    <xf numFmtId="4" fontId="13" fillId="0" borderId="2" xfId="5" applyNumberFormat="1" applyFont="1" applyBorder="1" applyAlignment="1">
      <alignment wrapText="1"/>
    </xf>
    <xf numFmtId="4" fontId="4" fillId="0" borderId="3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13" fillId="0" borderId="1" xfId="5" applyNumberFormat="1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4" fontId="3" fillId="4" borderId="1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wrapText="1"/>
    </xf>
    <xf numFmtId="3" fontId="3" fillId="0" borderId="5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top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115619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topLeftCell="A13" zoomScaleNormal="100" workbookViewId="0">
      <selection activeCell="E18" sqref="E18"/>
    </sheetView>
  </sheetViews>
  <sheetFormatPr defaultColWidth="9.109375" defaultRowHeight="13.2" x14ac:dyDescent="0.25"/>
  <cols>
    <col min="1" max="1" width="14.88671875" style="1" customWidth="1"/>
    <col min="2" max="2" width="13.88671875" style="8" customWidth="1"/>
    <col min="3" max="3" width="9.44140625" style="8" customWidth="1"/>
    <col min="4" max="4" width="7.109375" style="1" customWidth="1"/>
    <col min="5" max="5" width="46.33203125" style="8" customWidth="1"/>
    <col min="6" max="6" width="12.44140625" style="18" customWidth="1"/>
    <col min="7" max="7" width="12.44140625" style="30" customWidth="1"/>
    <col min="8" max="8" width="13" style="30" customWidth="1"/>
    <col min="9" max="9" width="12.44140625" style="1" customWidth="1"/>
    <col min="10" max="10" width="12.33203125" style="1" customWidth="1"/>
    <col min="11" max="11" width="13" style="1" customWidth="1"/>
    <col min="12" max="12" width="12" style="1" customWidth="1"/>
    <col min="13" max="13" width="13.33203125" style="1" customWidth="1"/>
    <col min="14" max="14" width="10.33203125" style="1" bestFit="1" customWidth="1"/>
    <col min="15" max="15" width="19.5546875" customWidth="1"/>
    <col min="16" max="16" width="10.33203125" bestFit="1" customWidth="1"/>
    <col min="17" max="17" width="17.33203125" customWidth="1"/>
    <col min="18" max="18" width="10.109375" bestFit="1" customWidth="1"/>
    <col min="19" max="19" width="9.33203125" bestFit="1" customWidth="1"/>
    <col min="20" max="20" width="9.44140625" style="1" bestFit="1" customWidth="1"/>
    <col min="21" max="22" width="9.33203125" style="1" bestFit="1" customWidth="1"/>
    <col min="23" max="16384" width="9.109375" style="1"/>
  </cols>
  <sheetData>
    <row r="1" spans="1:24" ht="94.5" customHeight="1" x14ac:dyDescent="0.25"/>
    <row r="2" spans="1:24" ht="13.8" x14ac:dyDescent="0.3">
      <c r="A2" s="2" t="s">
        <v>23</v>
      </c>
      <c r="G2" s="30" t="s">
        <v>54</v>
      </c>
      <c r="X2" s="32"/>
    </row>
    <row r="3" spans="1:24" x14ac:dyDescent="0.25">
      <c r="X3" s="29"/>
    </row>
    <row r="4" spans="1:24" x14ac:dyDescent="0.25">
      <c r="A4" s="1" t="s">
        <v>51</v>
      </c>
      <c r="D4" s="18"/>
      <c r="E4" s="18"/>
      <c r="X4" s="35"/>
    </row>
    <row r="5" spans="1:24" x14ac:dyDescent="0.25">
      <c r="A5" s="1" t="s">
        <v>52</v>
      </c>
      <c r="D5" s="2"/>
      <c r="X5" s="35"/>
    </row>
    <row r="6" spans="1:24" x14ac:dyDescent="0.25">
      <c r="A6" s="1" t="s">
        <v>64</v>
      </c>
      <c r="D6" s="2"/>
      <c r="X6" s="35"/>
    </row>
    <row r="8" spans="1:24" x14ac:dyDescent="0.25">
      <c r="A8" s="2" t="s">
        <v>17</v>
      </c>
      <c r="B8" s="17"/>
      <c r="C8" s="17"/>
      <c r="D8" s="2"/>
    </row>
    <row r="9" spans="1:24" s="2" customFormat="1" x14ac:dyDescent="0.25">
      <c r="B9" s="17"/>
      <c r="C9" s="17"/>
      <c r="D9" s="19"/>
      <c r="E9" s="24" t="s">
        <v>5</v>
      </c>
      <c r="F9" s="48">
        <v>2023</v>
      </c>
      <c r="G9" s="48">
        <v>2024</v>
      </c>
      <c r="H9" s="48">
        <v>2025</v>
      </c>
      <c r="I9" s="48">
        <v>2026</v>
      </c>
      <c r="J9" s="48">
        <v>2027</v>
      </c>
      <c r="K9" s="48">
        <v>2028</v>
      </c>
      <c r="L9" s="48">
        <v>2029</v>
      </c>
      <c r="M9" s="34" t="s">
        <v>53</v>
      </c>
      <c r="O9"/>
      <c r="P9"/>
      <c r="Q9"/>
      <c r="R9"/>
      <c r="S9"/>
    </row>
    <row r="10" spans="1:24" s="20" customFormat="1" ht="54.6" customHeight="1" x14ac:dyDescent="0.25">
      <c r="A10" s="36" t="s">
        <v>29</v>
      </c>
      <c r="B10" s="15" t="s">
        <v>30</v>
      </c>
      <c r="C10" s="15" t="s">
        <v>77</v>
      </c>
      <c r="D10" s="16" t="s">
        <v>0</v>
      </c>
      <c r="E10" s="15" t="s">
        <v>12</v>
      </c>
      <c r="F10" s="33" t="s">
        <v>20</v>
      </c>
      <c r="G10" s="33" t="s">
        <v>20</v>
      </c>
      <c r="H10" s="33" t="s">
        <v>20</v>
      </c>
      <c r="I10" s="33" t="s">
        <v>20</v>
      </c>
      <c r="J10" s="33" t="s">
        <v>20</v>
      </c>
      <c r="K10" s="33" t="s">
        <v>20</v>
      </c>
      <c r="L10" s="33" t="s">
        <v>20</v>
      </c>
      <c r="M10" s="15" t="s">
        <v>21</v>
      </c>
      <c r="O10"/>
      <c r="P10"/>
      <c r="Q10"/>
      <c r="R10"/>
      <c r="S10"/>
    </row>
    <row r="11" spans="1:24" s="52" customFormat="1" ht="12" customHeight="1" x14ac:dyDescent="0.25">
      <c r="A11" s="79"/>
      <c r="B11" s="49"/>
      <c r="C11" s="49"/>
      <c r="D11" s="50">
        <v>1</v>
      </c>
      <c r="E11" s="50">
        <v>2</v>
      </c>
      <c r="F11" s="50">
        <v>3</v>
      </c>
      <c r="G11" s="50">
        <v>4</v>
      </c>
      <c r="H11" s="50">
        <v>5</v>
      </c>
      <c r="I11" s="50">
        <v>6</v>
      </c>
      <c r="J11" s="50">
        <v>7</v>
      </c>
      <c r="K11" s="50">
        <v>8</v>
      </c>
      <c r="L11" s="50">
        <v>9</v>
      </c>
      <c r="M11" s="51">
        <v>10</v>
      </c>
      <c r="O11"/>
      <c r="P11"/>
      <c r="Q11"/>
      <c r="R11"/>
      <c r="S11"/>
    </row>
    <row r="12" spans="1:24" s="2" customFormat="1" ht="29.25" customHeight="1" x14ac:dyDescent="0.25">
      <c r="A12" s="85" t="s">
        <v>67</v>
      </c>
      <c r="B12" s="89"/>
      <c r="C12" s="90"/>
      <c r="D12" s="11" t="s">
        <v>32</v>
      </c>
      <c r="E12" s="12" t="s">
        <v>55</v>
      </c>
      <c r="F12" s="63">
        <f t="shared" ref="F12:M12" si="0">F13+F25</f>
        <v>737365.89</v>
      </c>
      <c r="G12" s="63">
        <f t="shared" si="0"/>
        <v>1345416.2559000002</v>
      </c>
      <c r="H12" s="63">
        <f t="shared" si="0"/>
        <v>1378407.17</v>
      </c>
      <c r="I12" s="63">
        <f t="shared" si="0"/>
        <v>1326940.17</v>
      </c>
      <c r="J12" s="63">
        <f t="shared" si="0"/>
        <v>1359040.17</v>
      </c>
      <c r="K12" s="63">
        <f t="shared" si="0"/>
        <v>1326940.17</v>
      </c>
      <c r="L12" s="63">
        <f t="shared" si="0"/>
        <v>775890.17</v>
      </c>
      <c r="M12" s="64">
        <f t="shared" si="0"/>
        <v>8249999.9959000004</v>
      </c>
      <c r="O12"/>
      <c r="P12"/>
      <c r="Q12"/>
      <c r="R12"/>
      <c r="S12"/>
    </row>
    <row r="13" spans="1:24" s="2" customFormat="1" ht="17.399999999999999" customHeight="1" x14ac:dyDescent="0.25">
      <c r="A13" s="86"/>
      <c r="B13" s="89"/>
      <c r="C13" s="91"/>
      <c r="D13" s="11" t="s">
        <v>1</v>
      </c>
      <c r="E13" s="12" t="s">
        <v>26</v>
      </c>
      <c r="F13" s="63">
        <f>F14+F21</f>
        <v>689127</v>
      </c>
      <c r="G13" s="63">
        <f t="shared" ref="G13:M13" si="1">G14+G21</f>
        <v>1257398.3700000001</v>
      </c>
      <c r="H13" s="63">
        <f t="shared" si="1"/>
        <v>1288231</v>
      </c>
      <c r="I13" s="63">
        <f t="shared" si="1"/>
        <v>1240131</v>
      </c>
      <c r="J13" s="63">
        <f t="shared" si="1"/>
        <v>1270131</v>
      </c>
      <c r="K13" s="63">
        <f t="shared" si="1"/>
        <v>1240131</v>
      </c>
      <c r="L13" s="63">
        <f t="shared" si="1"/>
        <v>725131</v>
      </c>
      <c r="M13" s="64">
        <f t="shared" si="1"/>
        <v>7710280.3700000001</v>
      </c>
      <c r="O13"/>
      <c r="P13"/>
      <c r="Q13"/>
      <c r="R13"/>
      <c r="S13"/>
    </row>
    <row r="14" spans="1:24" s="2" customFormat="1" x14ac:dyDescent="0.25">
      <c r="A14" s="86"/>
      <c r="B14" s="89"/>
      <c r="C14" s="92"/>
      <c r="D14" s="84" t="s">
        <v>13</v>
      </c>
      <c r="E14" s="3" t="s">
        <v>28</v>
      </c>
      <c r="F14" s="65">
        <f>F15+F16+F17+F18+F19+F20</f>
        <v>601000</v>
      </c>
      <c r="G14" s="65">
        <f t="shared" ref="G14:M14" si="2">G15+G16+G17+G18+G19+G20</f>
        <v>1117267.3700000001</v>
      </c>
      <c r="H14" s="65">
        <f t="shared" si="2"/>
        <v>1148100</v>
      </c>
      <c r="I14" s="65">
        <f t="shared" si="2"/>
        <v>1100000</v>
      </c>
      <c r="J14" s="65">
        <f t="shared" si="2"/>
        <v>1130000</v>
      </c>
      <c r="K14" s="65">
        <f t="shared" si="2"/>
        <v>1100000</v>
      </c>
      <c r="L14" s="65">
        <f t="shared" si="2"/>
        <v>585000</v>
      </c>
      <c r="M14" s="66">
        <f t="shared" si="2"/>
        <v>6781367.3700000001</v>
      </c>
      <c r="O14"/>
      <c r="P14"/>
      <c r="Q14"/>
      <c r="R14"/>
      <c r="S14"/>
    </row>
    <row r="15" spans="1:24" s="2" customFormat="1" ht="118.8" x14ac:dyDescent="0.25">
      <c r="A15" s="86"/>
      <c r="B15" s="78" t="s">
        <v>69</v>
      </c>
      <c r="C15" s="84" t="s">
        <v>78</v>
      </c>
      <c r="D15" s="84" t="s">
        <v>33</v>
      </c>
      <c r="E15" s="83" t="s">
        <v>58</v>
      </c>
      <c r="F15" s="77">
        <v>225000</v>
      </c>
      <c r="G15" s="77">
        <v>225000</v>
      </c>
      <c r="H15" s="77">
        <v>328100</v>
      </c>
      <c r="I15" s="65">
        <v>300000</v>
      </c>
      <c r="J15" s="65">
        <v>300000</v>
      </c>
      <c r="K15" s="65">
        <v>300000</v>
      </c>
      <c r="L15" s="65">
        <v>150000</v>
      </c>
      <c r="M15" s="66">
        <f>SUM(F15:L15)</f>
        <v>1828100</v>
      </c>
      <c r="O15"/>
      <c r="P15"/>
      <c r="Q15"/>
      <c r="R15"/>
      <c r="S15"/>
    </row>
    <row r="16" spans="1:24" s="2" customFormat="1" ht="132" x14ac:dyDescent="0.25">
      <c r="A16" s="86"/>
      <c r="B16" s="78" t="s">
        <v>70</v>
      </c>
      <c r="C16" s="84" t="s">
        <v>79</v>
      </c>
      <c r="D16" s="84" t="s">
        <v>34</v>
      </c>
      <c r="E16" s="83" t="s">
        <v>59</v>
      </c>
      <c r="F16" s="77">
        <v>30000</v>
      </c>
      <c r="G16" s="77">
        <v>100000</v>
      </c>
      <c r="H16" s="77">
        <v>50000</v>
      </c>
      <c r="I16" s="65">
        <v>50000</v>
      </c>
      <c r="J16" s="65">
        <v>65000</v>
      </c>
      <c r="K16" s="65">
        <v>50000</v>
      </c>
      <c r="L16" s="65">
        <v>30000</v>
      </c>
      <c r="M16" s="66">
        <f t="shared" ref="M16:M20" si="3">SUM(F16:L16)</f>
        <v>375000</v>
      </c>
      <c r="O16"/>
      <c r="P16"/>
      <c r="Q16"/>
      <c r="R16"/>
      <c r="S16"/>
    </row>
    <row r="17" spans="1:21" s="2" customFormat="1" ht="66" x14ac:dyDescent="0.25">
      <c r="A17" s="86"/>
      <c r="B17" s="78" t="s">
        <v>71</v>
      </c>
      <c r="C17" s="84" t="s">
        <v>80</v>
      </c>
      <c r="D17" s="84" t="s">
        <v>38</v>
      </c>
      <c r="E17" s="83" t="s">
        <v>60</v>
      </c>
      <c r="F17" s="65">
        <v>20000</v>
      </c>
      <c r="G17" s="65">
        <v>350000</v>
      </c>
      <c r="H17" s="65">
        <v>320000</v>
      </c>
      <c r="I17" s="65">
        <v>300000</v>
      </c>
      <c r="J17" s="65">
        <v>300000</v>
      </c>
      <c r="K17" s="65">
        <v>300000</v>
      </c>
      <c r="L17" s="65">
        <v>150000</v>
      </c>
      <c r="M17" s="66">
        <f t="shared" si="3"/>
        <v>1740000</v>
      </c>
      <c r="O17"/>
      <c r="P17"/>
      <c r="Q17"/>
      <c r="R17"/>
      <c r="S17"/>
    </row>
    <row r="18" spans="1:21" s="2" customFormat="1" ht="92.4" x14ac:dyDescent="0.25">
      <c r="A18" s="86"/>
      <c r="B18" s="78" t="s">
        <v>72</v>
      </c>
      <c r="C18" s="84" t="s">
        <v>81</v>
      </c>
      <c r="D18" s="84" t="s">
        <v>56</v>
      </c>
      <c r="E18" s="83" t="s">
        <v>61</v>
      </c>
      <c r="F18" s="65">
        <v>186000</v>
      </c>
      <c r="G18" s="65">
        <f>275000-57732.63</f>
        <v>217267.37</v>
      </c>
      <c r="H18" s="77">
        <v>250000</v>
      </c>
      <c r="I18" s="65">
        <v>250000</v>
      </c>
      <c r="J18" s="65">
        <v>250000</v>
      </c>
      <c r="K18" s="65">
        <v>250000</v>
      </c>
      <c r="L18" s="65">
        <v>125000</v>
      </c>
      <c r="M18" s="66">
        <f t="shared" si="3"/>
        <v>1528267.37</v>
      </c>
      <c r="O18"/>
      <c r="P18"/>
      <c r="Q18"/>
      <c r="R18"/>
      <c r="S18"/>
    </row>
    <row r="19" spans="1:21" s="2" customFormat="1" ht="66" x14ac:dyDescent="0.25">
      <c r="A19" s="86"/>
      <c r="B19" s="78" t="s">
        <v>73</v>
      </c>
      <c r="C19" s="84" t="s">
        <v>82</v>
      </c>
      <c r="D19" s="84" t="s">
        <v>57</v>
      </c>
      <c r="E19" s="83" t="s">
        <v>62</v>
      </c>
      <c r="F19" s="65">
        <v>110000</v>
      </c>
      <c r="G19" s="65">
        <v>150000</v>
      </c>
      <c r="H19" s="65">
        <v>150000</v>
      </c>
      <c r="I19" s="65">
        <v>150000</v>
      </c>
      <c r="J19" s="65">
        <v>150000</v>
      </c>
      <c r="K19" s="65">
        <v>150000</v>
      </c>
      <c r="L19" s="65">
        <v>100000</v>
      </c>
      <c r="M19" s="66">
        <f t="shared" si="3"/>
        <v>960000</v>
      </c>
      <c r="O19"/>
      <c r="P19"/>
      <c r="Q19"/>
      <c r="R19"/>
      <c r="S19"/>
    </row>
    <row r="20" spans="1:21" s="2" customFormat="1" ht="92.4" x14ac:dyDescent="0.25">
      <c r="A20" s="86"/>
      <c r="B20" s="78" t="s">
        <v>68</v>
      </c>
      <c r="C20" s="84" t="s">
        <v>83</v>
      </c>
      <c r="D20" s="84" t="s">
        <v>65</v>
      </c>
      <c r="E20" s="83" t="s">
        <v>63</v>
      </c>
      <c r="F20" s="65">
        <v>30000</v>
      </c>
      <c r="G20" s="65">
        <v>75000</v>
      </c>
      <c r="H20" s="65">
        <v>50000</v>
      </c>
      <c r="I20" s="65">
        <v>50000</v>
      </c>
      <c r="J20" s="65">
        <v>65000</v>
      </c>
      <c r="K20" s="65">
        <v>50000</v>
      </c>
      <c r="L20" s="65">
        <v>30000</v>
      </c>
      <c r="M20" s="66">
        <f t="shared" si="3"/>
        <v>350000</v>
      </c>
      <c r="O20"/>
      <c r="P20"/>
      <c r="Q20"/>
      <c r="R20"/>
      <c r="S20"/>
    </row>
    <row r="21" spans="1:21" ht="25.5" customHeight="1" x14ac:dyDescent="0.25">
      <c r="A21" s="86"/>
      <c r="B21" s="88" t="s">
        <v>31</v>
      </c>
      <c r="C21" s="90"/>
      <c r="D21" s="84" t="s">
        <v>14</v>
      </c>
      <c r="E21" s="8" t="s">
        <v>27</v>
      </c>
      <c r="F21" s="65">
        <f>F22+F23+F24</f>
        <v>88127</v>
      </c>
      <c r="G21" s="65">
        <f t="shared" ref="G21:L21" si="4">G22+G23+G24</f>
        <v>140131</v>
      </c>
      <c r="H21" s="65">
        <f t="shared" si="4"/>
        <v>140131</v>
      </c>
      <c r="I21" s="65">
        <f t="shared" si="4"/>
        <v>140131</v>
      </c>
      <c r="J21" s="65">
        <f t="shared" si="4"/>
        <v>140131</v>
      </c>
      <c r="K21" s="65">
        <f t="shared" si="4"/>
        <v>140131</v>
      </c>
      <c r="L21" s="65">
        <f t="shared" si="4"/>
        <v>140131</v>
      </c>
      <c r="M21" s="66">
        <f t="shared" ref="M21" si="5">M22+M23+M24</f>
        <v>928913</v>
      </c>
    </row>
    <row r="22" spans="1:21" ht="13.2" customHeight="1" x14ac:dyDescent="0.25">
      <c r="A22" s="86"/>
      <c r="B22" s="88"/>
      <c r="C22" s="91"/>
      <c r="D22" s="84" t="s">
        <v>35</v>
      </c>
      <c r="E22" s="82" t="s">
        <v>76</v>
      </c>
      <c r="F22" s="65">
        <v>79527</v>
      </c>
      <c r="G22" s="65">
        <v>123631</v>
      </c>
      <c r="H22" s="65">
        <v>123631</v>
      </c>
      <c r="I22" s="65">
        <v>123631</v>
      </c>
      <c r="J22" s="65">
        <v>123631</v>
      </c>
      <c r="K22" s="65">
        <v>123631</v>
      </c>
      <c r="L22" s="65">
        <v>123631</v>
      </c>
      <c r="M22" s="66">
        <f>SUM(F22:L22)</f>
        <v>821313</v>
      </c>
    </row>
    <row r="23" spans="1:21" ht="13.2" customHeight="1" x14ac:dyDescent="0.25">
      <c r="A23" s="86"/>
      <c r="B23" s="88"/>
      <c r="C23" s="91"/>
      <c r="D23" s="84" t="s">
        <v>36</v>
      </c>
      <c r="E23" s="82" t="s">
        <v>75</v>
      </c>
      <c r="F23" s="65">
        <v>2100</v>
      </c>
      <c r="G23" s="65">
        <v>10000</v>
      </c>
      <c r="H23" s="65">
        <v>10000</v>
      </c>
      <c r="I23" s="65">
        <v>10000</v>
      </c>
      <c r="J23" s="65">
        <v>10000</v>
      </c>
      <c r="K23" s="65">
        <v>10000</v>
      </c>
      <c r="L23" s="65">
        <v>10000</v>
      </c>
      <c r="M23" s="66">
        <f t="shared" ref="M23:M24" si="6">SUM(F23:L23)</f>
        <v>62100</v>
      </c>
    </row>
    <row r="24" spans="1:21" ht="13.2" customHeight="1" x14ac:dyDescent="0.25">
      <c r="A24" s="86"/>
      <c r="B24" s="88"/>
      <c r="C24" s="91"/>
      <c r="D24" s="11" t="s">
        <v>37</v>
      </c>
      <c r="E24" s="82" t="s">
        <v>74</v>
      </c>
      <c r="F24" s="65">
        <v>6500</v>
      </c>
      <c r="G24" s="65">
        <v>6500</v>
      </c>
      <c r="H24" s="65">
        <v>6500</v>
      </c>
      <c r="I24" s="65">
        <v>6500</v>
      </c>
      <c r="J24" s="65">
        <v>6500</v>
      </c>
      <c r="K24" s="65">
        <v>6500</v>
      </c>
      <c r="L24" s="65">
        <v>6500</v>
      </c>
      <c r="M24" s="66">
        <f t="shared" si="6"/>
        <v>45500</v>
      </c>
    </row>
    <row r="25" spans="1:21" ht="15.6" x14ac:dyDescent="0.25">
      <c r="A25" s="87"/>
      <c r="B25" s="88"/>
      <c r="C25" s="92"/>
      <c r="D25" s="11" t="s">
        <v>15</v>
      </c>
      <c r="E25" s="10" t="s">
        <v>40</v>
      </c>
      <c r="F25" s="67">
        <f t="shared" ref="F25:M25" si="7">F13*0.07</f>
        <v>48238.890000000007</v>
      </c>
      <c r="G25" s="67">
        <f t="shared" si="7"/>
        <v>88017.885900000023</v>
      </c>
      <c r="H25" s="67">
        <f t="shared" si="7"/>
        <v>90176.170000000013</v>
      </c>
      <c r="I25" s="67">
        <f t="shared" si="7"/>
        <v>86809.170000000013</v>
      </c>
      <c r="J25" s="67">
        <f t="shared" si="7"/>
        <v>88909.170000000013</v>
      </c>
      <c r="K25" s="67">
        <f t="shared" si="7"/>
        <v>86809.170000000013</v>
      </c>
      <c r="L25" s="67">
        <f t="shared" si="7"/>
        <v>50759.170000000006</v>
      </c>
      <c r="M25" s="68">
        <f t="shared" si="7"/>
        <v>539719.6259000001</v>
      </c>
    </row>
    <row r="26" spans="1:21" s="2" customFormat="1" ht="27.75" customHeight="1" x14ac:dyDescent="0.25">
      <c r="B26" s="17"/>
      <c r="C26" s="17"/>
      <c r="D26" s="11" t="s">
        <v>66</v>
      </c>
      <c r="E26" s="12" t="s">
        <v>22</v>
      </c>
      <c r="F26" s="69">
        <f>F13+F25</f>
        <v>737365.89</v>
      </c>
      <c r="G26" s="69">
        <f t="shared" ref="G26:M26" si="8">G13+G25</f>
        <v>1345416.2559000002</v>
      </c>
      <c r="H26" s="69">
        <f t="shared" si="8"/>
        <v>1378407.17</v>
      </c>
      <c r="I26" s="69">
        <f t="shared" si="8"/>
        <v>1326940.17</v>
      </c>
      <c r="J26" s="69">
        <f t="shared" si="8"/>
        <v>1359040.17</v>
      </c>
      <c r="K26" s="69">
        <f t="shared" si="8"/>
        <v>1326940.17</v>
      </c>
      <c r="L26" s="69">
        <f t="shared" si="8"/>
        <v>775890.17</v>
      </c>
      <c r="M26" s="62">
        <f t="shared" si="8"/>
        <v>8249999.9959000004</v>
      </c>
      <c r="O26"/>
      <c r="P26"/>
      <c r="Q26"/>
      <c r="R26"/>
      <c r="S26"/>
    </row>
    <row r="27" spans="1:21" ht="12.75" customHeight="1" x14ac:dyDescent="0.25">
      <c r="D27" s="11" t="s">
        <v>4</v>
      </c>
      <c r="E27" s="12" t="s">
        <v>41</v>
      </c>
      <c r="F27" s="64">
        <f>M26</f>
        <v>8249999.9959000004</v>
      </c>
      <c r="G27" s="53"/>
      <c r="H27" s="54"/>
      <c r="I27" s="55"/>
      <c r="J27" s="55"/>
      <c r="K27" s="55"/>
      <c r="L27" s="56"/>
    </row>
    <row r="28" spans="1:21" x14ac:dyDescent="0.25">
      <c r="D28" s="38" t="s">
        <v>10</v>
      </c>
      <c r="E28" s="39" t="s">
        <v>16</v>
      </c>
      <c r="F28" s="40">
        <v>0</v>
      </c>
      <c r="G28" s="57"/>
      <c r="H28" s="54"/>
      <c r="I28" s="55"/>
      <c r="J28" s="55"/>
      <c r="K28" s="55"/>
      <c r="L28" s="56"/>
    </row>
    <row r="29" spans="1:21" ht="26.4" x14ac:dyDescent="0.25">
      <c r="D29" s="38" t="s">
        <v>11</v>
      </c>
      <c r="E29" s="39" t="s">
        <v>42</v>
      </c>
      <c r="F29" s="40">
        <v>0</v>
      </c>
      <c r="G29" s="58"/>
      <c r="H29" s="59"/>
      <c r="I29" s="60"/>
      <c r="J29" s="60"/>
      <c r="K29" s="60"/>
      <c r="L29" s="61"/>
    </row>
    <row r="30" spans="1:21" x14ac:dyDescent="0.25">
      <c r="D30" s="45"/>
      <c r="E30" s="46"/>
      <c r="F30" s="47"/>
    </row>
    <row r="31" spans="1:21" x14ac:dyDescent="0.25">
      <c r="D31" s="45"/>
      <c r="E31" s="46"/>
      <c r="F31" s="76"/>
      <c r="G31" s="76"/>
      <c r="H31" s="76"/>
      <c r="I31" s="76"/>
      <c r="J31" s="76"/>
      <c r="K31" s="76"/>
      <c r="L31" s="76"/>
      <c r="M31" s="76"/>
    </row>
    <row r="32" spans="1:21" x14ac:dyDescent="0.25">
      <c r="D32" s="13" t="s">
        <v>18</v>
      </c>
      <c r="E32" s="17"/>
      <c r="G32" s="18"/>
      <c r="H32" s="18"/>
      <c r="I32" s="18"/>
      <c r="J32" s="18"/>
      <c r="K32" s="18"/>
      <c r="L32" s="18"/>
      <c r="M32" s="18"/>
      <c r="N32" s="18"/>
      <c r="T32" s="18"/>
      <c r="U32" s="18"/>
    </row>
    <row r="33" spans="1:19" x14ac:dyDescent="0.25">
      <c r="E33" s="22" t="s">
        <v>5</v>
      </c>
      <c r="F33" s="37">
        <v>2023</v>
      </c>
      <c r="G33" s="37">
        <v>2024</v>
      </c>
      <c r="H33" s="37">
        <v>2025</v>
      </c>
      <c r="I33" s="37">
        <v>2026</v>
      </c>
      <c r="J33" s="37">
        <v>2027</v>
      </c>
      <c r="K33" s="37">
        <v>2028</v>
      </c>
      <c r="L33" s="37">
        <v>2029</v>
      </c>
      <c r="M33" s="48" t="s">
        <v>53</v>
      </c>
      <c r="N33" s="42"/>
    </row>
    <row r="34" spans="1:19" s="8" customFormat="1" x14ac:dyDescent="0.25">
      <c r="D34" s="31"/>
      <c r="E34" s="23" t="s">
        <v>6</v>
      </c>
      <c r="F34" s="24" t="s">
        <v>9</v>
      </c>
      <c r="G34" s="24" t="s">
        <v>9</v>
      </c>
      <c r="H34" s="24" t="s">
        <v>9</v>
      </c>
      <c r="I34" s="41" t="s">
        <v>9</v>
      </c>
      <c r="J34" s="41" t="s">
        <v>9</v>
      </c>
      <c r="K34" s="41" t="s">
        <v>9</v>
      </c>
      <c r="L34" s="41" t="s">
        <v>9</v>
      </c>
      <c r="M34" s="41" t="s">
        <v>9</v>
      </c>
      <c r="O34"/>
      <c r="P34"/>
      <c r="Q34"/>
      <c r="R34"/>
      <c r="S34"/>
    </row>
    <row r="35" spans="1:19" s="2" customFormat="1" x14ac:dyDescent="0.25">
      <c r="B35" s="17"/>
      <c r="C35" s="17"/>
      <c r="D35" s="25">
        <v>1</v>
      </c>
      <c r="E35" s="14" t="s">
        <v>44</v>
      </c>
      <c r="F35" s="71">
        <f t="shared" ref="F35:L35" si="9">F36+F39</f>
        <v>737365.89</v>
      </c>
      <c r="G35" s="71">
        <f t="shared" si="9"/>
        <v>1345416.26</v>
      </c>
      <c r="H35" s="73">
        <f t="shared" si="9"/>
        <v>1378407.17</v>
      </c>
      <c r="I35" s="73">
        <f t="shared" si="9"/>
        <v>1326940.17</v>
      </c>
      <c r="J35" s="73">
        <f t="shared" si="9"/>
        <v>1359040.17</v>
      </c>
      <c r="K35" s="73">
        <f t="shared" si="9"/>
        <v>1326940.17</v>
      </c>
      <c r="L35" s="73">
        <f t="shared" si="9"/>
        <v>775890.16999999993</v>
      </c>
      <c r="M35" s="73">
        <f t="shared" ref="M35" si="10">M36+M39</f>
        <v>8250000</v>
      </c>
      <c r="O35"/>
      <c r="P35"/>
      <c r="Q35"/>
      <c r="R35"/>
      <c r="S35"/>
    </row>
    <row r="36" spans="1:19" s="2" customFormat="1" x14ac:dyDescent="0.25">
      <c r="B36" s="17"/>
      <c r="C36" s="17"/>
      <c r="D36" s="25">
        <v>2</v>
      </c>
      <c r="E36" s="26" t="s">
        <v>45</v>
      </c>
      <c r="F36" s="71">
        <f t="shared" ref="F36:L36" si="11">F37+F38</f>
        <v>737365.89</v>
      </c>
      <c r="G36" s="74">
        <f t="shared" si="11"/>
        <v>1345416.26</v>
      </c>
      <c r="H36" s="71">
        <f t="shared" si="11"/>
        <v>1378407.17</v>
      </c>
      <c r="I36" s="71">
        <f t="shared" si="11"/>
        <v>1326940.17</v>
      </c>
      <c r="J36" s="71">
        <f t="shared" si="11"/>
        <v>1359040.17</v>
      </c>
      <c r="K36" s="71">
        <f t="shared" si="11"/>
        <v>1326940.17</v>
      </c>
      <c r="L36" s="71">
        <f t="shared" si="11"/>
        <v>775890.16999999993</v>
      </c>
      <c r="M36" s="71">
        <f t="shared" ref="M36" si="12">M37+M38</f>
        <v>8250000</v>
      </c>
      <c r="O36"/>
      <c r="P36"/>
      <c r="Q36"/>
      <c r="R36"/>
      <c r="S36"/>
    </row>
    <row r="37" spans="1:19" ht="12.75" customHeight="1" x14ac:dyDescent="0.25">
      <c r="D37" s="5" t="s">
        <v>2</v>
      </c>
      <c r="E37" s="9" t="s">
        <v>46</v>
      </c>
      <c r="F37" s="72">
        <v>516156.12</v>
      </c>
      <c r="G37" s="75">
        <v>941791.38</v>
      </c>
      <c r="H37" s="72">
        <v>964885.02</v>
      </c>
      <c r="I37" s="72">
        <v>928858.12</v>
      </c>
      <c r="J37" s="72">
        <v>951328.12</v>
      </c>
      <c r="K37" s="72">
        <v>928858.12</v>
      </c>
      <c r="L37" s="72">
        <v>543123.12</v>
      </c>
      <c r="M37" s="72">
        <f>SUM(F37:L37)</f>
        <v>5775000</v>
      </c>
    </row>
    <row r="38" spans="1:19" x14ac:dyDescent="0.25">
      <c r="D38" s="5" t="s">
        <v>3</v>
      </c>
      <c r="E38" s="6" t="s">
        <v>47</v>
      </c>
      <c r="F38" s="72">
        <v>221209.77</v>
      </c>
      <c r="G38" s="75">
        <v>403624.88</v>
      </c>
      <c r="H38" s="72">
        <v>413522.15</v>
      </c>
      <c r="I38" s="72">
        <v>398082.05</v>
      </c>
      <c r="J38" s="72">
        <v>407712.05</v>
      </c>
      <c r="K38" s="72">
        <v>398082.05</v>
      </c>
      <c r="L38" s="72">
        <v>232767.05</v>
      </c>
      <c r="M38" s="72">
        <f>SUM(F38:L38)</f>
        <v>2475000</v>
      </c>
    </row>
    <row r="39" spans="1:19" s="2" customFormat="1" x14ac:dyDescent="0.25">
      <c r="B39" s="17"/>
      <c r="C39" s="17"/>
      <c r="D39" s="27">
        <v>3</v>
      </c>
      <c r="E39" s="28" t="s">
        <v>48</v>
      </c>
      <c r="F39" s="21">
        <f t="shared" ref="F39:L39" si="13">F40+F41</f>
        <v>0</v>
      </c>
      <c r="G39" s="43">
        <f t="shared" si="13"/>
        <v>0</v>
      </c>
      <c r="H39" s="21">
        <f t="shared" si="13"/>
        <v>0</v>
      </c>
      <c r="I39" s="21">
        <f t="shared" si="13"/>
        <v>0</v>
      </c>
      <c r="J39" s="21">
        <f t="shared" si="13"/>
        <v>0</v>
      </c>
      <c r="K39" s="21">
        <f t="shared" si="13"/>
        <v>0</v>
      </c>
      <c r="L39" s="21">
        <f t="shared" si="13"/>
        <v>0</v>
      </c>
      <c r="M39" s="21">
        <f t="shared" ref="M39" si="14">M40+M41</f>
        <v>0</v>
      </c>
      <c r="O39"/>
      <c r="P39"/>
      <c r="Q39"/>
      <c r="R39"/>
      <c r="S39"/>
    </row>
    <row r="40" spans="1:19" x14ac:dyDescent="0.25">
      <c r="D40" s="7" t="s">
        <v>7</v>
      </c>
      <c r="E40" s="6" t="s">
        <v>43</v>
      </c>
      <c r="F40" s="4"/>
      <c r="G40" s="4"/>
      <c r="H40" s="44"/>
      <c r="I40" s="44"/>
      <c r="J40" s="44"/>
      <c r="K40" s="44"/>
      <c r="L40" s="44"/>
      <c r="M40" s="44"/>
    </row>
    <row r="41" spans="1:19" x14ac:dyDescent="0.25">
      <c r="D41" s="7" t="s">
        <v>8</v>
      </c>
      <c r="E41" s="6" t="s">
        <v>49</v>
      </c>
      <c r="F41" s="4"/>
      <c r="G41" s="4"/>
      <c r="H41" s="4"/>
      <c r="I41" s="4"/>
      <c r="J41" s="4"/>
      <c r="K41" s="4"/>
      <c r="L41" s="4"/>
      <c r="M41" s="4"/>
    </row>
    <row r="43" spans="1:19" x14ac:dyDescent="0.25">
      <c r="F43" s="70"/>
      <c r="G43" s="70"/>
      <c r="H43" s="70"/>
      <c r="I43" s="70"/>
      <c r="J43" s="70"/>
      <c r="K43" s="70"/>
      <c r="L43" s="70"/>
      <c r="M43" s="80"/>
    </row>
    <row r="44" spans="1:19" x14ac:dyDescent="0.25">
      <c r="F44" s="81"/>
      <c r="G44" s="81"/>
      <c r="H44" s="81"/>
      <c r="I44" s="81"/>
      <c r="J44" s="81"/>
      <c r="K44" s="81"/>
      <c r="L44" s="81"/>
      <c r="M44" s="30"/>
    </row>
    <row r="45" spans="1:19" x14ac:dyDescent="0.25">
      <c r="A45" s="1" t="s">
        <v>19</v>
      </c>
      <c r="B45" s="1"/>
      <c r="C45" s="1"/>
      <c r="E45" s="1"/>
      <c r="F45" s="1"/>
    </row>
    <row r="46" spans="1:19" x14ac:dyDescent="0.25">
      <c r="A46" s="1" t="s">
        <v>24</v>
      </c>
    </row>
    <row r="47" spans="1:19" x14ac:dyDescent="0.25">
      <c r="A47" s="1" t="s">
        <v>25</v>
      </c>
    </row>
    <row r="48" spans="1:19" x14ac:dyDescent="0.25">
      <c r="A48" s="1" t="s">
        <v>50</v>
      </c>
    </row>
    <row r="49" spans="1:1" ht="15.6" x14ac:dyDescent="0.25">
      <c r="A49" s="1" t="s">
        <v>39</v>
      </c>
    </row>
  </sheetData>
  <mergeCells count="5">
    <mergeCell ref="A12:A25"/>
    <mergeCell ref="B21:B25"/>
    <mergeCell ref="B12:B14"/>
    <mergeCell ref="C12:C14"/>
    <mergeCell ref="C21:C2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D21 D14" twoDigitTextYear="1"/>
    <ignoredError sqref="D26 D27:D29" numberStoredAsText="1"/>
    <ignoredError sqref="M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2023-06-05T12:42:28Z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